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HUY HONG\Công khai\2024\Quý II\"/>
    </mc:Choice>
  </mc:AlternateContent>
  <bookViews>
    <workbookView xWindow="0" yWindow="0" windowWidth="20490" windowHeight="7350"/>
  </bookViews>
  <sheets>
    <sheet name="Sheet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1" l="1"/>
  <c r="C11" i="1"/>
  <c r="D10" i="1" l="1"/>
  <c r="D9" i="1" s="1"/>
  <c r="D30" i="1"/>
  <c r="D31" i="1"/>
  <c r="G29" i="1"/>
  <c r="G14" i="1"/>
  <c r="G11" i="1"/>
  <c r="G10" i="1" s="1"/>
  <c r="G9" i="1" s="1"/>
  <c r="G8" i="1" s="1"/>
  <c r="F10" i="1" l="1"/>
  <c r="D29" i="1"/>
  <c r="F29" i="1" s="1"/>
  <c r="F31" i="1"/>
  <c r="E31" i="1"/>
  <c r="F30" i="1"/>
  <c r="E30" i="1"/>
  <c r="E28" i="1"/>
  <c r="E27" i="1"/>
  <c r="E26" i="1"/>
  <c r="F26" i="1" s="1"/>
  <c r="F25" i="1"/>
  <c r="E25" i="1"/>
  <c r="F24" i="1"/>
  <c r="E24" i="1"/>
  <c r="F23" i="1"/>
  <c r="E23" i="1"/>
  <c r="F22" i="1"/>
  <c r="E22" i="1"/>
  <c r="F21" i="1"/>
  <c r="E21" i="1"/>
  <c r="F20" i="1"/>
  <c r="E20" i="1"/>
  <c r="F19" i="1"/>
  <c r="E19" i="1"/>
  <c r="F18" i="1"/>
  <c r="E18" i="1"/>
  <c r="F17" i="1"/>
  <c r="E17" i="1"/>
  <c r="F16" i="1"/>
  <c r="E16" i="1"/>
  <c r="F14" i="1"/>
  <c r="E14" i="1"/>
  <c r="E13" i="1"/>
  <c r="F11" i="1"/>
  <c r="E11" i="1"/>
  <c r="C29" i="1"/>
  <c r="C10" i="1"/>
  <c r="C9" i="1" s="1"/>
  <c r="C8" i="1" s="1"/>
  <c r="E29" i="1" l="1"/>
  <c r="E10" i="1"/>
  <c r="D8" i="1"/>
  <c r="F8" i="1" s="1"/>
  <c r="E9" i="1"/>
  <c r="F9" i="1"/>
  <c r="E8" i="1" l="1"/>
  <c r="A17" i="1"/>
  <c r="A18" i="1" s="1"/>
  <c r="A19" i="1" s="1"/>
  <c r="A20" i="1" s="1"/>
  <c r="A21" i="1" s="1"/>
  <c r="A22" i="1" s="1"/>
  <c r="A23" i="1" s="1"/>
  <c r="A24" i="1" s="1"/>
  <c r="A25" i="1" s="1"/>
</calcChain>
</file>

<file path=xl/sharedStrings.xml><?xml version="1.0" encoding="utf-8"?>
<sst xmlns="http://schemas.openxmlformats.org/spreadsheetml/2006/main" count="43" uniqueCount="42">
  <si>
    <t>Đơn vị: Triệu đồng</t>
  </si>
  <si>
    <t>STT</t>
  </si>
  <si>
    <t>NỘI DUNG</t>
  </si>
  <si>
    <t>A</t>
  </si>
  <si>
    <t>B</t>
  </si>
  <si>
    <t>I</t>
  </si>
  <si>
    <t>III</t>
  </si>
  <si>
    <t>IV</t>
  </si>
  <si>
    <t>V</t>
  </si>
  <si>
    <t>TỔNG CHI NSĐP</t>
  </si>
  <si>
    <t>Chi thường xuyên</t>
  </si>
  <si>
    <t>Chi trả nợ lãi các khoản do chính quyền địa phương vay</t>
  </si>
  <si>
    <t>Chi bổ sung quỹ dự trữ tài chính</t>
  </si>
  <si>
    <t>Dự phòng ngân sách</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</si>
  <si>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</si>
  <si>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</si>
  <si>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</si>
  <si>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</si>
  <si>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</si>
  <si>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</si>
  <si>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</si>
  <si>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Chi bảo đảm xã hội</t>
  </si>
  <si>
    <t>DỰ TOÁN NĂM</t>
  </si>
  <si>
    <t>SO SÁNH ƯỚC THỰC HIỆN VỚI (%)</t>
  </si>
  <si>
    <t>CÙNG KỲ NĂM TRƯỚC</t>
  </si>
  <si>
    <t>ƯỚC THỰC HIỆN QUÝ 
(06 THÁNG, NĂM)</t>
  </si>
  <si>
    <t>Biểu số 61/CK-NSNN</t>
  </si>
  <si>
    <t>CHI CÂN ĐỐI NSĐP</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</si>
  <si>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</si>
  <si>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</si>
  <si>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</si>
  <si>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</si>
  <si>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</si>
  <si>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</si>
  <si>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</si>
  <si>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TỪ NGUỒN BỔ SUNG CÓ MỤC TIÊU TỪ NSTW CHO NSĐP</t>
  </si>
  <si>
    <t>Chương trình mục tiêu quốc gia</t>
  </si>
  <si>
    <t>Cho các chương trình dự án quan trọng vốn đầu tư</t>
  </si>
  <si>
    <t>Cho các nhiệm vụ, chính sách kinh phí thường xuyên</t>
  </si>
  <si>
    <t>II</t>
  </si>
  <si>
    <t>UBND TỈNH KHÁNH HÒA</t>
  </si>
  <si>
    <t>ƯỚC THỰC HIỆN CHI NGÂN SÁCH ĐỊA PHƯƠNG QUÝ II NĂM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</si>
</sst>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quot;&quot;;_(@_)"/>
  </numFmts>
  <fonts count="26">
    <font>
      <sz val="11"/>
      <color theme="1"/>
      <name val="Calibri"/>
      <family val="2"/>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sz val="12"/>
      <name val="Times New Roman"/>
      <family val="1"/>
      <charset val="163"/>
    </font>
    <font>
      <sz val="13"/>
      <name val=".VnTime"/>
      <family val="2"/>
    </font>
    <font>
      <b/>
      <sz val="12"/>
      <name val="Times New Roman h"/>
    </font>
    <font>
      <sz val="11"/>
      <name val="Times New Roman"/>
      <family val="1"/>
      <charset val="163"/>
    </font>
    <font>
      <b/>
      <u/>
      <sz val="12"/>
      <name val="Times New Roman"/>
      <family val="1"/>
    </font>
    <font>
      <u/>
      <sz val="12"/>
      <name val="Times New Roman"/>
      <family val="1"/>
      <charset val="163"/>
    </font>
    <font>
      <sz val="14"/>
      <name val="Times New Roman"/>
      <family val="1"/>
      <charset val="163"/>
    </font>
    <font>
      <i/>
      <u/>
      <sz val="12"/>
      <name val="Times New Roman"/>
      <family val="1"/>
      <charset val="163"/>
    </font>
    <font>
      <i/>
      <sz val="14"/>
      <name val="Times New Roman"/>
      <family val="1"/>
      <charset val="163"/>
    </font>
    <font>
      <i/>
      <sz val="11"/>
      <name val="Times New Roman"/>
      <family val="1"/>
    </font>
    <font>
      <sz val="11"/>
      <color theme="1"/>
      <name val="Calibri"/>
      <family val="2"/>
      <charset val="163"/>
      <scheme val="minor"/>
    </font>
    <font>
      <i/>
      <sz val="12"/>
      <name val="Times New Roman"/>
      <family val="1"/>
      <charset val="163"/>
    </font>
  </fonts>
  <fills count="2">
    <fill>
      <patternFill patternType="none"/>
    </fill>
    <fill>
      <patternFill patternType="gray125"/>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43" fontId="17" fillId="0" borderId="0" applyFont="0" applyFill="0" applyBorder="0" applyAlignment="0" applyProtection="0"/>
    <xf numFmtId="44" fontId="17" fillId="0" borderId="0" applyFont="0" applyFill="0" applyBorder="0" applyAlignment="0" applyProtection="0"/>
    <xf numFmtId="164" fontId="15" fillId="0" borderId="0" applyFont="0" applyFill="0" applyBorder="0" applyAlignment="0" applyProtection="0"/>
    <xf numFmtId="0" fontId="12" fillId="0" borderId="0"/>
    <xf numFmtId="0" fontId="13" fillId="0" borderId="0"/>
    <xf numFmtId="0" fontId="2" fillId="0" borderId="0"/>
    <xf numFmtId="0" fontId="24" fillId="0" borderId="0"/>
    <xf numFmtId="0" fontId="12" fillId="0" borderId="0"/>
    <xf numFmtId="0" fontId="17" fillId="0" borderId="0"/>
    <xf numFmtId="0" fontId="1" fillId="0" borderId="0"/>
  </cellStyleXfs>
  <cellXfs count="60">
    <xf numFmtId="0" fontId="0" fillId="0" borderId="0" xfId="0"/>
    <xf numFmtId="0" fontId="7" fillId="0" borderId="1" xfId="6" applyNumberFormat="1" applyFont="1" applyFill="1" applyBorder="1" applyAlignment="1">
      <alignment horizontal="center" vertical="center" wrapText="1"/>
    </xf>
    <xf numFmtId="14" fontId="7" fillId="0" borderId="1" xfId="6" applyNumberFormat="1" applyFont="1" applyFill="1" applyBorder="1" applyAlignment="1">
      <alignment horizontal="center" vertical="center" wrapText="1"/>
    </xf>
    <xf numFmtId="0" fontId="5" fillId="0" borderId="0" xfId="0" applyFont="1" applyFill="1" applyAlignment="1"/>
    <xf numFmtId="0" fontId="4" fillId="0" borderId="0" xfId="0" applyFont="1" applyFill="1" applyAlignment="1">
      <alignment horizontal="right"/>
    </xf>
    <xf numFmtId="0" fontId="4" fillId="0" borderId="0" xfId="0" applyFont="1" applyFill="1"/>
    <xf numFmtId="0" fontId="10" fillId="0" borderId="0" xfId="0" applyFont="1" applyFill="1" applyAlignment="1">
      <alignment horizontal="left"/>
    </xf>
    <xf numFmtId="0" fontId="11" fillId="0" borderId="0" xfId="0" applyFont="1" applyFill="1"/>
    <xf numFmtId="0" fontId="5" fillId="0" borderId="2" xfId="0" applyFont="1" applyFill="1" applyBorder="1" applyAlignment="1">
      <alignment horizontal="center"/>
    </xf>
    <xf numFmtId="0" fontId="5" fillId="0" borderId="3" xfId="0" applyFont="1" applyFill="1" applyBorder="1" applyAlignment="1">
      <alignment horizontal="center"/>
    </xf>
    <xf numFmtId="3" fontId="18" fillId="0" borderId="3" xfId="0" applyNumberFormat="1" applyFont="1" applyFill="1" applyBorder="1"/>
    <xf numFmtId="0" fontId="4" fillId="0" borderId="3" xfId="0" applyFont="1" applyFill="1" applyBorder="1" applyAlignment="1">
      <alignment horizontal="center"/>
    </xf>
    <xf numFmtId="0" fontId="14" fillId="0" borderId="3" xfId="0" applyFont="1" applyFill="1" applyBorder="1" applyAlignment="1">
      <alignment horizontal="center"/>
    </xf>
    <xf numFmtId="0" fontId="3" fillId="0" borderId="3" xfId="0" applyFont="1" applyFill="1" applyBorder="1" applyAlignment="1">
      <alignment horizontal="center"/>
    </xf>
    <xf numFmtId="0" fontId="10" fillId="0" borderId="0" xfId="0" applyFont="1" applyFill="1"/>
    <xf numFmtId="0" fontId="4" fillId="0" borderId="3" xfId="0" applyFont="1" applyFill="1" applyBorder="1"/>
    <xf numFmtId="0" fontId="5" fillId="0" borderId="3" xfId="0" applyFont="1" applyFill="1" applyBorder="1"/>
    <xf numFmtId="0" fontId="4" fillId="0" borderId="4" xfId="0" applyFont="1" applyFill="1" applyBorder="1"/>
    <xf numFmtId="0" fontId="9" fillId="0" borderId="0" xfId="0" applyFont="1" applyFill="1" applyAlignment="1">
      <alignment horizontal="centerContinuous"/>
    </xf>
    <xf numFmtId="0" fontId="8" fillId="0" borderId="0" xfId="0" applyFont="1" applyFill="1"/>
    <xf numFmtId="0" fontId="4" fillId="0" borderId="3" xfId="0" applyFont="1" applyFill="1" applyBorder="1" applyAlignment="1">
      <alignment horizontal="center" vertical="center"/>
    </xf>
    <xf numFmtId="0" fontId="5" fillId="0" borderId="2" xfId="0" applyFont="1" applyFill="1" applyBorder="1"/>
    <xf numFmtId="0" fontId="4" fillId="0" borderId="4" xfId="0" applyFont="1" applyFill="1" applyBorder="1" applyAlignment="1">
      <alignment horizontal="center"/>
    </xf>
    <xf numFmtId="0" fontId="5" fillId="0" borderId="3" xfId="0" applyFont="1" applyFill="1" applyBorder="1" applyAlignment="1">
      <alignment horizontal="center" vertical="center"/>
    </xf>
    <xf numFmtId="0" fontId="14" fillId="0" borderId="3" xfId="0" applyFont="1" applyFill="1" applyBorder="1"/>
    <xf numFmtId="3" fontId="6" fillId="0" borderId="3" xfId="0" applyNumberFormat="1" applyFont="1" applyFill="1" applyBorder="1"/>
    <xf numFmtId="3" fontId="4" fillId="0" borderId="3" xfId="0" applyNumberFormat="1" applyFont="1" applyFill="1" applyBorder="1" applyAlignment="1">
      <alignment horizontal="right"/>
    </xf>
    <xf numFmtId="0" fontId="4" fillId="0" borderId="3" xfId="0" applyFont="1" applyFill="1" applyBorder="1" applyAlignment="1">
      <alignment horizontal="justify" wrapText="1"/>
    </xf>
    <xf numFmtId="0" fontId="4" fillId="0" borderId="3" xfId="0" applyFont="1" applyFill="1" applyBorder="1" applyAlignment="1">
      <alignment horizontal="left" wrapText="1"/>
    </xf>
    <xf numFmtId="0" fontId="3" fillId="0" borderId="3" xfId="0" applyFont="1" applyFill="1" applyBorder="1" applyAlignment="1">
      <alignment horizontal="left" wrapText="1"/>
    </xf>
    <xf numFmtId="0" fontId="16" fillId="0" borderId="3" xfId="0" applyFont="1" applyFill="1" applyBorder="1" applyAlignment="1">
      <alignment wrapText="1"/>
    </xf>
    <xf numFmtId="3" fontId="19" fillId="0" borderId="3" xfId="0" applyNumberFormat="1" applyFont="1" applyFill="1" applyBorder="1"/>
    <xf numFmtId="0" fontId="20" fillId="0" borderId="0" xfId="0" applyFont="1" applyFill="1"/>
    <xf numFmtId="3" fontId="21" fillId="0" borderId="3" xfId="0" applyNumberFormat="1" applyFont="1" applyFill="1" applyBorder="1"/>
    <xf numFmtId="0" fontId="22" fillId="0" borderId="0" xfId="0" applyFont="1" applyFill="1"/>
    <xf numFmtId="3" fontId="19" fillId="0" borderId="4" xfId="0" applyNumberFormat="1" applyFont="1" applyFill="1" applyBorder="1"/>
    <xf numFmtId="0" fontId="11" fillId="0" borderId="0" xfId="0" applyFont="1" applyFill="1" applyAlignment="1">
      <alignment horizontal="right"/>
    </xf>
    <xf numFmtId="0" fontId="5" fillId="0" borderId="0" xfId="0" applyFont="1" applyFill="1" applyAlignment="1">
      <alignment horizontal="center"/>
    </xf>
    <xf numFmtId="3" fontId="5" fillId="0" borderId="2" xfId="0" applyNumberFormat="1" applyFont="1" applyFill="1" applyBorder="1"/>
    <xf numFmtId="3" fontId="5" fillId="0" borderId="2" xfId="0" applyNumberFormat="1" applyFont="1" applyFill="1" applyBorder="1" applyAlignment="1">
      <alignment horizontal="right"/>
    </xf>
    <xf numFmtId="3" fontId="5" fillId="0" borderId="3" xfId="0" applyNumberFormat="1" applyFont="1" applyFill="1" applyBorder="1" applyAlignment="1">
      <alignment horizontal="right"/>
    </xf>
    <xf numFmtId="3" fontId="4" fillId="0" borderId="4" xfId="0" applyNumberFormat="1" applyFont="1" applyFill="1" applyBorder="1" applyAlignment="1">
      <alignment horizontal="right"/>
    </xf>
    <xf numFmtId="3" fontId="18" fillId="0" borderId="2" xfId="0" applyNumberFormat="1" applyFont="1" applyFill="1" applyBorder="1"/>
    <xf numFmtId="3" fontId="14" fillId="0" borderId="3" xfId="0" applyNumberFormat="1" applyFont="1" applyFill="1" applyBorder="1"/>
    <xf numFmtId="3" fontId="25" fillId="0" borderId="3" xfId="0" applyNumberFormat="1" applyFont="1" applyFill="1" applyBorder="1"/>
    <xf numFmtId="3" fontId="5" fillId="0" borderId="3" xfId="0" applyNumberFormat="1" applyFont="1" applyFill="1" applyBorder="1"/>
    <xf numFmtId="3" fontId="4" fillId="0" borderId="3" xfId="0" applyNumberFormat="1" applyFont="1" applyFill="1" applyBorder="1"/>
    <xf numFmtId="0" fontId="5" fillId="0" borderId="0" xfId="0" applyFont="1" applyFill="1" applyAlignment="1">
      <alignment horizontal="center"/>
    </xf>
    <xf numFmtId="0" fontId="5" fillId="0" borderId="0" xfId="0" applyFont="1" applyFill="1" applyAlignment="1">
      <alignment horizontal="center" wrapText="1"/>
    </xf>
    <xf numFmtId="0" fontId="6" fillId="0" borderId="0" xfId="0" applyNumberFormat="1" applyFont="1" applyFill="1" applyBorder="1" applyAlignment="1">
      <alignment horizontal="center" vertical="center" wrapText="1"/>
    </xf>
    <xf numFmtId="0" fontId="23" fillId="0" borderId="0" xfId="0" applyFont="1" applyFill="1" applyBorder="1" applyAlignment="1">
      <alignment horizontal="right"/>
    </xf>
    <xf numFmtId="0" fontId="3" fillId="0" borderId="5" xfId="0"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6" xfId="6" applyNumberFormat="1" applyFont="1" applyFill="1" applyBorder="1" applyAlignment="1">
      <alignment horizontal="center" vertical="center" wrapText="1"/>
    </xf>
    <xf numFmtId="0" fontId="7" fillId="0" borderId="1" xfId="6" applyNumberFormat="1" applyFont="1" applyFill="1" applyBorder="1" applyAlignment="1">
      <alignment horizontal="center" vertical="center" wrapText="1"/>
    </xf>
    <xf numFmtId="0" fontId="7" fillId="0" borderId="8" xfId="6" applyNumberFormat="1" applyFont="1" applyFill="1" applyBorder="1" applyAlignment="1">
      <alignment horizontal="center" vertical="center" wrapText="1"/>
    </xf>
    <xf numFmtId="0" fontId="7" fillId="0" borderId="9" xfId="6" applyNumberFormat="1" applyFont="1" applyFill="1" applyBorder="1" applyAlignment="1">
      <alignment horizontal="center" vertical="center" wrapText="1"/>
    </xf>
    <xf numFmtId="3" fontId="6" fillId="0" borderId="3" xfId="0" applyNumberFormat="1" applyFont="1" applyFill="1" applyBorder="1" applyAlignment="1">
      <alignment vertical="center"/>
    </xf>
  </cellXfs>
  <cellStyles count="11">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abSelected="1" view="pageBreakPreview" topLeftCell="A4" zoomScale="60" zoomScaleNormal="100" workbookViewId="0">
      <selection activeCell="F12" sqref="F12"/>
    </sheetView>
  </sheetViews>
  <sheetFormatPr defaultColWidth="12.85546875" defaultRowHeight="15.75"/>
  <cols>
    <col min="1" max="1" width="7.28515625" style="5" customWidth="1"/>
    <col min="2" max="2" width="72.85546875" style="5" customWidth="1"/>
    <col min="3" max="4" width="15.28515625" style="5" customWidth="1"/>
    <col min="5" max="6" width="13.5703125" style="4" customWidth="1"/>
    <col min="7" max="7" width="0" style="5" hidden="1" customWidth="1"/>
    <col min="8" max="16384" width="12.85546875" style="5"/>
  </cols>
  <sheetData>
    <row r="1" spans="1:7" ht="21" customHeight="1">
      <c r="A1" s="3" t="s">
        <v>40</v>
      </c>
      <c r="B1" s="3"/>
      <c r="C1" s="4"/>
      <c r="D1" s="18"/>
      <c r="E1" s="47" t="s">
        <v>26</v>
      </c>
      <c r="F1" s="47"/>
    </row>
    <row r="2" spans="1:7" ht="18.75">
      <c r="A2" s="3"/>
      <c r="B2" s="3"/>
      <c r="C2" s="4"/>
      <c r="D2" s="18"/>
      <c r="E2" s="37"/>
      <c r="F2" s="37"/>
    </row>
    <row r="3" spans="1:7" ht="15.75" customHeight="1">
      <c r="A3" s="48" t="s">
        <v>41</v>
      </c>
      <c r="B3" s="48"/>
      <c r="C3" s="48"/>
      <c r="D3" s="48"/>
      <c r="E3" s="48"/>
      <c r="F3" s="48"/>
    </row>
    <row r="4" spans="1:7">
      <c r="A4" s="49"/>
      <c r="B4" s="49"/>
      <c r="C4" s="49"/>
      <c r="D4" s="49"/>
      <c r="E4" s="49"/>
      <c r="F4" s="49"/>
    </row>
    <row r="5" spans="1:7" ht="19.5" customHeight="1">
      <c r="A5" s="6"/>
      <c r="B5" s="6"/>
      <c r="C5" s="7"/>
      <c r="D5" s="50" t="s">
        <v>0</v>
      </c>
      <c r="E5" s="50"/>
      <c r="F5" s="50"/>
    </row>
    <row r="6" spans="1:7" s="19" customFormat="1" ht="37.5" customHeight="1">
      <c r="A6" s="51" t="s">
        <v>1</v>
      </c>
      <c r="B6" s="52" t="s">
        <v>2</v>
      </c>
      <c r="C6" s="53" t="s">
        <v>22</v>
      </c>
      <c r="D6" s="55" t="s">
        <v>25</v>
      </c>
      <c r="E6" s="57" t="s">
        <v>23</v>
      </c>
      <c r="F6" s="58"/>
    </row>
    <row r="7" spans="1:7" s="19" customFormat="1" ht="49.5" customHeight="1">
      <c r="A7" s="51"/>
      <c r="B7" s="51"/>
      <c r="C7" s="54"/>
      <c r="D7" s="56"/>
      <c r="E7" s="1" t="s">
        <v>22</v>
      </c>
      <c r="F7" s="2" t="s">
        <v>24</v>
      </c>
    </row>
    <row r="8" spans="1:7" s="7" customFormat="1" ht="20.100000000000001" customHeight="1">
      <c r="A8" s="8"/>
      <c r="B8" s="21" t="s">
        <v>9</v>
      </c>
      <c r="C8" s="38">
        <f>C9+C29</f>
        <v>17123517</v>
      </c>
      <c r="D8" s="38">
        <f>D9+D29</f>
        <v>7467456</v>
      </c>
      <c r="E8" s="39">
        <f>(D8/C8)*100</f>
        <v>43.609358988576936</v>
      </c>
      <c r="F8" s="39">
        <f>(D8/G8)*100</f>
        <v>136.65196593333798</v>
      </c>
      <c r="G8" s="42">
        <f>G9+G29</f>
        <v>5464580</v>
      </c>
    </row>
    <row r="9" spans="1:7" s="7" customFormat="1" ht="20.100000000000001" customHeight="1">
      <c r="A9" s="9" t="s">
        <v>3</v>
      </c>
      <c r="B9" s="16" t="s">
        <v>27</v>
      </c>
      <c r="C9" s="10">
        <f>SUM(C10,C14,C26,C27,C28)</f>
        <v>15004632</v>
      </c>
      <c r="D9" s="10">
        <f>SUM(D10,D14,D26,D27,D28)</f>
        <v>7039422</v>
      </c>
      <c r="E9" s="40">
        <f t="shared" ref="E9:F31" si="0">(D9/C9)*100</f>
        <v>46.914992650269596</v>
      </c>
      <c r="F9" s="40">
        <f t="shared" ref="F9:F31" si="1">(D9/G9)*100</f>
        <v>133.68104653507876</v>
      </c>
      <c r="G9" s="10">
        <f>G10+G14+G26+G27+G28</f>
        <v>5265834</v>
      </c>
    </row>
    <row r="10" spans="1:7" s="7" customFormat="1" ht="20.100000000000001" customHeight="1">
      <c r="A10" s="9" t="s">
        <v>5</v>
      </c>
      <c r="B10" s="16" t="s">
        <v>14</v>
      </c>
      <c r="C10" s="10">
        <f>SUM(C11:C13)-C31</f>
        <v>5635506</v>
      </c>
      <c r="D10" s="10">
        <f>SUM(D11:D13)</f>
        <v>3168519</v>
      </c>
      <c r="E10" s="40">
        <f t="shared" si="0"/>
        <v>56.224214826494723</v>
      </c>
      <c r="F10" s="40">
        <f t="shared" si="1"/>
        <v>149.52248415830931</v>
      </c>
      <c r="G10" s="10">
        <f>SUM(G11:G13)</f>
        <v>2119092</v>
      </c>
    </row>
    <row r="11" spans="1:7" s="7" customFormat="1" ht="20.100000000000001" customHeight="1">
      <c r="A11" s="11">
        <v>1</v>
      </c>
      <c r="B11" s="15" t="s">
        <v>15</v>
      </c>
      <c r="C11" s="25">
        <f>7414412-C12</f>
        <v>7358412</v>
      </c>
      <c r="D11" s="25">
        <f>3594541-D13-D31-99277-D12</f>
        <v>3064401</v>
      </c>
      <c r="E11" s="26">
        <f t="shared" si="0"/>
        <v>41.644868485211212</v>
      </c>
      <c r="F11" s="26">
        <f t="shared" si="1"/>
        <v>145.99741202948914</v>
      </c>
      <c r="G11" s="25">
        <f>2267050-G31</f>
        <v>2098942</v>
      </c>
    </row>
    <row r="12" spans="1:7" s="14" customFormat="1" ht="48">
      <c r="A12" s="20">
        <v>2</v>
      </c>
      <c r="B12" s="27" t="s">
        <v>16</v>
      </c>
      <c r="C12" s="59">
        <v>56000</v>
      </c>
      <c r="D12" s="59">
        <v>58300</v>
      </c>
      <c r="E12" s="26"/>
      <c r="F12" s="26"/>
      <c r="G12" s="25"/>
    </row>
    <row r="13" spans="1:7" s="7" customFormat="1" ht="20.100000000000001" customHeight="1">
      <c r="A13" s="11">
        <v>3</v>
      </c>
      <c r="B13" s="28" t="s">
        <v>17</v>
      </c>
      <c r="C13" s="25">
        <v>47414</v>
      </c>
      <c r="D13" s="25">
        <v>45818</v>
      </c>
      <c r="E13" s="26">
        <f t="shared" si="0"/>
        <v>96.633905597502846</v>
      </c>
      <c r="F13" s="26"/>
      <c r="G13" s="25">
        <v>20150</v>
      </c>
    </row>
    <row r="14" spans="1:7" s="7" customFormat="1" ht="20.100000000000001" customHeight="1">
      <c r="A14" s="9" t="s">
        <v>39</v>
      </c>
      <c r="B14" s="16" t="s">
        <v>10</v>
      </c>
      <c r="C14" s="45">
        <v>9018059</v>
      </c>
      <c r="D14" s="45">
        <v>3857472</v>
      </c>
      <c r="E14" s="40">
        <f t="shared" si="0"/>
        <v>42.774969647016057</v>
      </c>
      <c r="F14" s="40">
        <f t="shared" si="1"/>
        <v>122.61212932804885</v>
      </c>
      <c r="G14" s="10">
        <f>SUM(G16:G25)+110867+29787+27242</f>
        <v>3146077</v>
      </c>
    </row>
    <row r="15" spans="1:7" s="7" customFormat="1" ht="20.100000000000001" customHeight="1">
      <c r="A15" s="9"/>
      <c r="B15" s="24" t="s">
        <v>18</v>
      </c>
      <c r="C15" s="25"/>
      <c r="D15" s="25"/>
      <c r="E15" s="26"/>
      <c r="F15" s="26"/>
      <c r="G15" s="25"/>
    </row>
    <row r="16" spans="1:7" s="7" customFormat="1" ht="20.100000000000001" customHeight="1">
      <c r="A16" s="11">
        <v>1</v>
      </c>
      <c r="B16" s="24" t="s">
        <v>19</v>
      </c>
      <c r="C16" s="25">
        <v>3105918</v>
      </c>
      <c r="D16" s="25">
        <v>1504882</v>
      </c>
      <c r="E16" s="26">
        <f t="shared" si="0"/>
        <v>48.452084053732264</v>
      </c>
      <c r="F16" s="26">
        <f t="shared" si="1"/>
        <v>116.46954295470411</v>
      </c>
      <c r="G16" s="25">
        <v>1292082</v>
      </c>
    </row>
    <row r="17" spans="1:7" s="7" customFormat="1" ht="20.100000000000001" customHeight="1">
      <c r="A17" s="11">
        <f>A16+1</f>
        <v>2</v>
      </c>
      <c r="B17" s="24" t="s">
        <v>20</v>
      </c>
      <c r="C17" s="25">
        <v>29147</v>
      </c>
      <c r="D17" s="25">
        <v>10432</v>
      </c>
      <c r="E17" s="26">
        <f t="shared" si="0"/>
        <v>35.790990496449034</v>
      </c>
      <c r="F17" s="26">
        <f t="shared" si="1"/>
        <v>94.253704372967121</v>
      </c>
      <c r="G17" s="25">
        <v>11068</v>
      </c>
    </row>
    <row r="18" spans="1:7" s="7" customFormat="1" ht="20.100000000000001" customHeight="1">
      <c r="A18" s="11">
        <f t="shared" ref="A18:A25" si="2">A17+1</f>
        <v>3</v>
      </c>
      <c r="B18" s="24" t="s">
        <v>28</v>
      </c>
      <c r="C18" s="25">
        <v>782669</v>
      </c>
      <c r="D18" s="25">
        <v>358687</v>
      </c>
      <c r="E18" s="26">
        <f t="shared" si="0"/>
        <v>45.828696422114582</v>
      </c>
      <c r="F18" s="26">
        <f t="shared" si="1"/>
        <v>121.09621877110061</v>
      </c>
      <c r="G18" s="25">
        <v>296200</v>
      </c>
    </row>
    <row r="19" spans="1:7" s="7" customFormat="1" ht="20.100000000000001" customHeight="1">
      <c r="A19" s="11">
        <f t="shared" si="2"/>
        <v>4</v>
      </c>
      <c r="B19" s="24" t="s">
        <v>29</v>
      </c>
      <c r="C19" s="25">
        <v>218404</v>
      </c>
      <c r="D19" s="25">
        <v>72730</v>
      </c>
      <c r="E19" s="26">
        <f t="shared" si="0"/>
        <v>33.300672148861743</v>
      </c>
      <c r="F19" s="26">
        <f t="shared" si="1"/>
        <v>137.63412372499667</v>
      </c>
      <c r="G19" s="25">
        <v>52843</v>
      </c>
    </row>
    <row r="20" spans="1:7" s="7" customFormat="1" ht="20.100000000000001" customHeight="1">
      <c r="A20" s="11">
        <f t="shared" si="2"/>
        <v>5</v>
      </c>
      <c r="B20" s="24" t="s">
        <v>30</v>
      </c>
      <c r="C20" s="25">
        <v>39128</v>
      </c>
      <c r="D20" s="25">
        <v>18710</v>
      </c>
      <c r="E20" s="26">
        <f t="shared" si="0"/>
        <v>47.817419750562259</v>
      </c>
      <c r="F20" s="26">
        <f t="shared" si="1"/>
        <v>173.06447137175101</v>
      </c>
      <c r="G20" s="25">
        <v>10811</v>
      </c>
    </row>
    <row r="21" spans="1:7" s="7" customFormat="1" ht="20.100000000000001" customHeight="1">
      <c r="A21" s="11">
        <f t="shared" si="2"/>
        <v>6</v>
      </c>
      <c r="B21" s="24" t="s">
        <v>31</v>
      </c>
      <c r="C21" s="25">
        <v>79852</v>
      </c>
      <c r="D21" s="25">
        <v>37452</v>
      </c>
      <c r="E21" s="26">
        <f t="shared" si="0"/>
        <v>46.901768271301911</v>
      </c>
      <c r="F21" s="26">
        <f t="shared" si="1"/>
        <v>97.592245153220759</v>
      </c>
      <c r="G21" s="25">
        <v>38376</v>
      </c>
    </row>
    <row r="22" spans="1:7" s="7" customFormat="1" ht="20.100000000000001" customHeight="1">
      <c r="A22" s="11">
        <f t="shared" si="2"/>
        <v>7</v>
      </c>
      <c r="B22" s="24" t="s">
        <v>32</v>
      </c>
      <c r="C22" s="25">
        <v>160954</v>
      </c>
      <c r="D22" s="25">
        <v>31343</v>
      </c>
      <c r="E22" s="26">
        <f t="shared" si="0"/>
        <v>19.473265653540764</v>
      </c>
      <c r="F22" s="26">
        <f t="shared" si="1"/>
        <v>105.66362134645854</v>
      </c>
      <c r="G22" s="25">
        <v>29663</v>
      </c>
    </row>
    <row r="23" spans="1:7" s="7" customFormat="1" ht="20.100000000000001" customHeight="1">
      <c r="A23" s="11">
        <f t="shared" si="2"/>
        <v>8</v>
      </c>
      <c r="B23" s="24" t="s">
        <v>33</v>
      </c>
      <c r="C23" s="25">
        <v>1575677</v>
      </c>
      <c r="D23" s="25">
        <v>469667</v>
      </c>
      <c r="E23" s="26">
        <f t="shared" si="0"/>
        <v>29.807314570181582</v>
      </c>
      <c r="F23" s="26">
        <f t="shared" si="1"/>
        <v>170.58825665947509</v>
      </c>
      <c r="G23" s="25">
        <v>275322</v>
      </c>
    </row>
    <row r="24" spans="1:7" s="7" customFormat="1" ht="20.100000000000001" customHeight="1">
      <c r="A24" s="11">
        <f t="shared" si="2"/>
        <v>9</v>
      </c>
      <c r="B24" s="24" t="s">
        <v>34</v>
      </c>
      <c r="C24" s="25">
        <v>1689387</v>
      </c>
      <c r="D24" s="25">
        <v>815048</v>
      </c>
      <c r="E24" s="26">
        <f t="shared" si="0"/>
        <v>48.245191895048322</v>
      </c>
      <c r="F24" s="26">
        <f t="shared" si="1"/>
        <v>122.60398537262647</v>
      </c>
      <c r="G24" s="25">
        <v>664781</v>
      </c>
    </row>
    <row r="25" spans="1:7" s="7" customFormat="1" ht="20.100000000000001" customHeight="1">
      <c r="A25" s="11">
        <f t="shared" si="2"/>
        <v>10</v>
      </c>
      <c r="B25" s="24" t="s">
        <v>21</v>
      </c>
      <c r="C25" s="25">
        <v>586588</v>
      </c>
      <c r="D25" s="25">
        <v>344396</v>
      </c>
      <c r="E25" s="26">
        <f t="shared" si="0"/>
        <v>58.71173634646464</v>
      </c>
      <c r="F25" s="26">
        <f t="shared" si="1"/>
        <v>112.16831957268715</v>
      </c>
      <c r="G25" s="25">
        <v>307035</v>
      </c>
    </row>
    <row r="26" spans="1:7" s="7" customFormat="1" ht="20.100000000000001" customHeight="1">
      <c r="A26" s="13" t="s">
        <v>6</v>
      </c>
      <c r="B26" s="29" t="s">
        <v>11</v>
      </c>
      <c r="C26" s="45">
        <v>72300</v>
      </c>
      <c r="D26" s="45">
        <v>13431</v>
      </c>
      <c r="E26" s="40">
        <f t="shared" si="0"/>
        <v>18.57676348547718</v>
      </c>
      <c r="F26" s="40">
        <f t="shared" si="0"/>
        <v>0.13831258644536654</v>
      </c>
      <c r="G26" s="10">
        <v>665</v>
      </c>
    </row>
    <row r="27" spans="1:7" s="7" customFormat="1" ht="20.100000000000001" customHeight="1">
      <c r="A27" s="9" t="s">
        <v>7</v>
      </c>
      <c r="B27" s="16" t="s">
        <v>12</v>
      </c>
      <c r="C27" s="45">
        <v>1170</v>
      </c>
      <c r="D27" s="46"/>
      <c r="E27" s="40">
        <f t="shared" si="0"/>
        <v>0</v>
      </c>
      <c r="F27" s="40"/>
      <c r="G27" s="10"/>
    </row>
    <row r="28" spans="1:7" s="7" customFormat="1" ht="20.100000000000001" customHeight="1">
      <c r="A28" s="9" t="s">
        <v>8</v>
      </c>
      <c r="B28" s="16" t="s">
        <v>13</v>
      </c>
      <c r="C28" s="45">
        <v>277597</v>
      </c>
      <c r="D28" s="46"/>
      <c r="E28" s="40">
        <f t="shared" si="0"/>
        <v>0</v>
      </c>
      <c r="F28" s="40"/>
      <c r="G28" s="10"/>
    </row>
    <row r="29" spans="1:7" s="7" customFormat="1" ht="18.75">
      <c r="A29" s="23" t="s">
        <v>4</v>
      </c>
      <c r="B29" s="30" t="s">
        <v>35</v>
      </c>
      <c r="C29" s="10">
        <f>SUM(C30:C32)</f>
        <v>2118885</v>
      </c>
      <c r="D29" s="10">
        <f>SUM(D30:D32)</f>
        <v>428034</v>
      </c>
      <c r="E29" s="40">
        <f>(D29/C29)*100</f>
        <v>20.200907552793097</v>
      </c>
      <c r="F29" s="40">
        <f t="shared" si="1"/>
        <v>215.36735330522373</v>
      </c>
      <c r="G29" s="10">
        <f>SUM(G30:G32)</f>
        <v>198746</v>
      </c>
    </row>
    <row r="30" spans="1:7" s="32" customFormat="1" ht="20.100000000000001" customHeight="1">
      <c r="A30" s="12">
        <v>1</v>
      </c>
      <c r="B30" s="24" t="s">
        <v>36</v>
      </c>
      <c r="C30" s="31">
        <v>292565</v>
      </c>
      <c r="D30" s="31">
        <f>99277+2012</f>
        <v>101289</v>
      </c>
      <c r="E30" s="26">
        <f t="shared" si="0"/>
        <v>34.621024387742892</v>
      </c>
      <c r="F30" s="26">
        <f t="shared" si="1"/>
        <v>330.59925582609833</v>
      </c>
      <c r="G30" s="43">
        <v>30638</v>
      </c>
    </row>
    <row r="31" spans="1:7" s="34" customFormat="1" ht="20.100000000000001" customHeight="1">
      <c r="A31" s="12">
        <v>2</v>
      </c>
      <c r="B31" s="24" t="s">
        <v>37</v>
      </c>
      <c r="C31" s="33">
        <v>1826320</v>
      </c>
      <c r="D31" s="33">
        <f>309920+16825</f>
        <v>326745</v>
      </c>
      <c r="E31" s="26">
        <f t="shared" si="0"/>
        <v>17.890895352402648</v>
      </c>
      <c r="F31" s="26">
        <f t="shared" si="1"/>
        <v>194.36612177885647</v>
      </c>
      <c r="G31" s="44">
        <v>168108</v>
      </c>
    </row>
    <row r="32" spans="1:7" s="32" customFormat="1" ht="20.100000000000001" customHeight="1">
      <c r="A32" s="22">
        <v>3</v>
      </c>
      <c r="B32" s="17" t="s">
        <v>38</v>
      </c>
      <c r="C32" s="35"/>
      <c r="D32" s="35"/>
      <c r="E32" s="41"/>
      <c r="F32" s="41"/>
      <c r="G32" s="35"/>
    </row>
    <row r="33" spans="1:6" ht="19.5" customHeight="1">
      <c r="A33" s="14"/>
      <c r="B33" s="14"/>
      <c r="C33" s="7"/>
      <c r="D33" s="7"/>
      <c r="E33" s="36"/>
      <c r="F33" s="36"/>
    </row>
    <row r="34" spans="1:6" ht="18.75" customHeight="1">
      <c r="A34" s="14"/>
      <c r="B34" s="14"/>
      <c r="C34" s="7"/>
      <c r="D34" s="7"/>
    </row>
    <row r="35" spans="1:6" ht="18.75">
      <c r="A35" s="7"/>
      <c r="B35" s="7"/>
      <c r="C35" s="7"/>
      <c r="D35" s="7"/>
    </row>
    <row r="36" spans="1:6" ht="18.75">
      <c r="A36" s="7"/>
      <c r="B36" s="7"/>
      <c r="C36" s="7"/>
      <c r="D36" s="7"/>
    </row>
    <row r="37" spans="1:6" ht="18.75">
      <c r="A37" s="7"/>
      <c r="B37" s="7"/>
      <c r="C37" s="7"/>
      <c r="D37" s="7"/>
    </row>
    <row r="38" spans="1:6" ht="18.75">
      <c r="A38" s="7"/>
      <c r="B38" s="7"/>
      <c r="C38" s="7"/>
      <c r="D38" s="7"/>
    </row>
  </sheetData>
  <mergeCells count="9">
    <mergeCell ref="E1:F1"/>
    <mergeCell ref="A3:F3"/>
    <mergeCell ref="A4:F4"/>
    <mergeCell ref="D5:F5"/>
    <mergeCell ref="A6:A7"/>
    <mergeCell ref="B6:B7"/>
    <mergeCell ref="C6:C7"/>
    <mergeCell ref="D6:D7"/>
    <mergeCell ref="E6:F6"/>
  </mergeCell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773C08-F1C5-4CF0-A3E3-9CDC3EAC21D4}">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A656FA9-7FD3-4ABE-A3B6-0A5FB4C638E3}">
  <ds:schemaRefs>
    <ds:schemaRef ds:uri="http://schemas.microsoft.com/sharepoint/v3/contenttype/forms"/>
  </ds:schemaRefs>
</ds:datastoreItem>
</file>

<file path=customXml/itemProps3.xml><?xml version="1.0" encoding="utf-8"?>
<ds:datastoreItem xmlns:ds="http://schemas.openxmlformats.org/officeDocument/2006/customXml" ds:itemID="{28DBF9D0-092B-4A10-9B00-12ECCF29D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pNgansach</cp:lastModifiedBy>
  <cp:lastPrinted>2024-07-06T03:29:06Z</cp:lastPrinted>
  <dcterms:created xsi:type="dcterms:W3CDTF">2018-08-22T07:49:45Z</dcterms:created>
  <dcterms:modified xsi:type="dcterms:W3CDTF">2024-07-06T03:29:07Z</dcterms:modified>
</cp:coreProperties>
</file>